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8315" windowHeight="11775" tabRatio="410" activeTab="1"/>
  </bookViews>
  <sheets>
    <sheet name="Information" sheetId="1" r:id="rId1"/>
    <sheet name="September Calc. Sheet" sheetId="2" r:id="rId2"/>
    <sheet name="July Calc. Sheet" sheetId="3" r:id="rId3"/>
  </sheets>
  <definedNames/>
  <calcPr fullCalcOnLoad="1"/>
</workbook>
</file>

<file path=xl/sharedStrings.xml><?xml version="1.0" encoding="utf-8"?>
<sst xmlns="http://schemas.openxmlformats.org/spreadsheetml/2006/main" count="130" uniqueCount="60">
  <si>
    <t>2006-07 Fiscal Year</t>
  </si>
  <si>
    <t>September</t>
  </si>
  <si>
    <t>October</t>
  </si>
  <si>
    <t>November</t>
  </si>
  <si>
    <t>December</t>
  </si>
  <si>
    <t>January</t>
  </si>
  <si>
    <t>February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</si>
  <si>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</si>
  <si>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</si>
  <si>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</si>
  <si>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</si>
  <si>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</si>
  <si>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</si>
  <si>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</si>
  <si>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</si>
  <si>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</si>
  <si>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</si>
  <si>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</si>
  <si>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</si>
  <si>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2007 - 2008 School Fiscal Year</t>
  </si>
  <si>
    <t>Unit cost</t>
  </si>
  <si>
    <t>Electricity:</t>
  </si>
  <si>
    <t>Natural Gas:</t>
  </si>
  <si>
    <t>Water:</t>
  </si>
  <si>
    <t>Aggregate Cost:</t>
  </si>
  <si>
    <t>House Bill 3639</t>
  </si>
  <si>
    <t>House Bill 3693, Section 12 amends Section 388.005 Health and Safety Code, to require school districts and state agencies to</t>
  </si>
  <si>
    <t>Action required for 2007 - 2008 School Year: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</si>
  <si>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</si>
  <si>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 val="single"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</si>
  <si>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 val="single"/>
        <sz val="11"/>
        <rFont val="Arial"/>
        <family val="2"/>
      </rPr>
      <t>electric consumption</t>
    </r>
    <r>
      <rPr>
        <sz val="11"/>
        <rFont val="Arial"/>
        <family val="0"/>
      </rPr>
      <t xml:space="preserve"> by five percent each state fiscal year for six years</t>
    </r>
  </si>
  <si>
    <t>(+/-) change  from 2006-2007</t>
  </si>
  <si>
    <t>The (+/-) change from 2006 - 2007 column will display only when August data is entered.</t>
  </si>
  <si>
    <t>The "Calculations Sheet" will calculate the unit and aggregate monthly cost when electricity, gas and water usage and cost are entered.</t>
  </si>
  <si>
    <t>Model  ISD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</si>
  <si>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</si>
  <si>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</si>
  <si>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</si>
  <si>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</si>
  <si>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</si>
  <si>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>Utility Usage and Cost for Fiscal Year Ending 6/31/2008</t>
  </si>
  <si>
    <t>Any ISD</t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</si>
  <si>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</si>
  <si>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</si>
  <si>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</si>
  <si>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</si>
  <si>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2"/>
      </rPr>
      <t>decrease</t>
    </r>
    <r>
      <rPr>
        <sz val="11"/>
        <rFont val="Arial"/>
        <family val="0"/>
      </rPr>
      <t xml:space="preserve"> in both usage (consumption) </t>
    </r>
    <r>
      <rPr>
        <u val="single"/>
        <sz val="11"/>
        <rFont val="Arial"/>
        <family val="2"/>
      </rPr>
      <t>and</t>
    </r>
    <r>
      <rPr>
        <sz val="11"/>
        <rFont val="Arial"/>
        <family val="0"/>
      </rPr>
      <t xml:space="preserve"> cost as positive (increase)</t>
    </r>
    <r>
      <rPr>
        <u val="single"/>
        <sz val="11"/>
        <rFont val="Arial"/>
        <family val="0"/>
      </rPr>
      <t xml:space="preserve"> or</t>
    </r>
    <r>
      <rPr>
        <sz val="11"/>
        <rFont val="Arial"/>
        <family val="0"/>
      </rPr>
      <t xml:space="preserve"> </t>
    </r>
    <r>
      <rPr>
        <sz val="11"/>
        <color indexed="10"/>
        <rFont val="Arial"/>
        <family val="0"/>
      </rPr>
      <t>negative</t>
    </r>
    <r>
      <rPr>
        <sz val="11"/>
        <rFont val="Arial"/>
        <family val="0"/>
      </rPr>
      <t xml:space="preserve"> (decrease)</t>
    </r>
  </si>
  <si>
    <t>gbarker@esc12.net</t>
  </si>
  <si>
    <t>wbrewton@esc12.net</t>
  </si>
  <si>
    <t>For questions regarding this template, Please call or e-mail Gary or Woody at Region 12 ESC</t>
  </si>
  <si>
    <t>254.297.1107</t>
  </si>
  <si>
    <t>Woody Brewton, Finance Liaison ESC 12</t>
  </si>
  <si>
    <t>254.297.1101</t>
  </si>
  <si>
    <t>Gary Barker, Finance Liaison ESC 12</t>
  </si>
  <si>
    <t xml:space="preserve">Use "September Calc. Sheet" for September - August fiscal year.  Use "July Calc. Sheet" for July - June fiscal year. </t>
  </si>
  <si>
    <t>NA</t>
  </si>
  <si>
    <t>2006-2007</t>
  </si>
  <si>
    <t>Utility Usage and Cost for Fiscal Year Ending 8/31/2009</t>
  </si>
  <si>
    <t>2008 - 2009 School Fiscal Year</t>
  </si>
  <si>
    <t>2007-08 Fiscal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</si>
</sst>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;[Red]0.00"/>
    <numFmt numFmtId="166" formatCode="0.00_);[Red]\(0.00\)"/>
    <numFmt numFmtId="167" formatCode="&quot;$&quot;#,##0.00"/>
    <numFmt numFmtId="168" formatCode="&quot;$&quot;#,##0.000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sz val="11"/>
      <color indexed="10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2" borderId="3" xfId="0" applyNumberFormat="1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3" fontId="0" fillId="3" borderId="1" xfId="0" applyNumberFormat="1" applyFill="1" applyBorder="1" applyAlignment="1">
      <alignment/>
    </xf>
    <xf numFmtId="164" fontId="0" fillId="3" borderId="3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3" borderId="7" xfId="0" applyNumberFormat="1" applyFill="1" applyBorder="1" applyAlignment="1">
      <alignment/>
    </xf>
    <xf numFmtId="3" fontId="0" fillId="3" borderId="0" xfId="0" applyNumberForma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1" fillId="3" borderId="13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 wrapText="1"/>
    </xf>
    <xf numFmtId="3" fontId="1" fillId="3" borderId="13" xfId="0" applyNumberFormat="1" applyFont="1" applyFill="1" applyBorder="1" applyAlignment="1">
      <alignment horizontal="right"/>
    </xf>
    <xf numFmtId="3" fontId="1" fillId="3" borderId="14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4" borderId="13" xfId="0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3" fontId="0" fillId="4" borderId="3" xfId="0" applyNumberFormat="1" applyFill="1" applyBorder="1" applyAlignment="1">
      <alignment/>
    </xf>
    <xf numFmtId="0" fontId="0" fillId="4" borderId="3" xfId="0" applyFill="1" applyBorder="1" applyAlignment="1">
      <alignment/>
    </xf>
    <xf numFmtId="0" fontId="1" fillId="4" borderId="13" xfId="0" applyFont="1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3" fontId="1" fillId="2" borderId="15" xfId="0" applyNumberFormat="1" applyFont="1" applyFill="1" applyBorder="1" applyAlignment="1">
      <alignment wrapText="1"/>
    </xf>
    <xf numFmtId="3" fontId="1" fillId="3" borderId="15" xfId="0" applyNumberFormat="1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3" fontId="0" fillId="3" borderId="16" xfId="0" applyNumberFormat="1" applyFill="1" applyBorder="1" applyAlignment="1">
      <alignment/>
    </xf>
    <xf numFmtId="3" fontId="0" fillId="3" borderId="17" xfId="0" applyNumberFormat="1" applyFill="1" applyBorder="1" applyAlignment="1">
      <alignment/>
    </xf>
    <xf numFmtId="164" fontId="0" fillId="3" borderId="18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3" fontId="1" fillId="3" borderId="19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2" borderId="1" xfId="0" applyNumberFormat="1" applyFill="1" applyBorder="1" applyAlignment="1" applyProtection="1">
      <alignment/>
      <protection locked="0"/>
    </xf>
    <xf numFmtId="3" fontId="0" fillId="3" borderId="1" xfId="0" applyNumberFormat="1" applyFill="1" applyBorder="1" applyAlignment="1" applyProtection="1">
      <alignment/>
      <protection locked="0"/>
    </xf>
    <xf numFmtId="3" fontId="0" fillId="2" borderId="20" xfId="0" applyNumberFormat="1" applyFill="1" applyBorder="1" applyAlignment="1" applyProtection="1">
      <alignment/>
      <protection locked="0"/>
    </xf>
    <xf numFmtId="3" fontId="0" fillId="3" borderId="20" xfId="0" applyNumberForma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5" borderId="0" xfId="0" applyFill="1" applyAlignment="1">
      <alignment/>
    </xf>
    <xf numFmtId="0" fontId="9" fillId="5" borderId="0" xfId="0" applyFont="1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5" borderId="0" xfId="0" applyFont="1" applyFill="1" applyAlignment="1">
      <alignment/>
    </xf>
    <xf numFmtId="0" fontId="9" fillId="0" borderId="0" xfId="0" applyFont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8" fillId="0" borderId="0" xfId="0" applyFont="1" applyAlignment="1">
      <alignment horizontal="center"/>
    </xf>
    <xf numFmtId="3" fontId="0" fillId="2" borderId="1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38" fontId="3" fillId="0" borderId="0" xfId="0" applyNumberFormat="1" applyFont="1" applyAlignment="1">
      <alignment/>
    </xf>
    <xf numFmtId="38" fontId="5" fillId="3" borderId="18" xfId="0" applyNumberFormat="1" applyFont="1" applyFill="1" applyBorder="1" applyAlignment="1">
      <alignment/>
    </xf>
    <xf numFmtId="38" fontId="1" fillId="3" borderId="16" xfId="0" applyNumberFormat="1" applyFont="1" applyFill="1" applyBorder="1" applyAlignment="1">
      <alignment horizontal="center" wrapText="1"/>
    </xf>
    <xf numFmtId="38" fontId="0" fillId="3" borderId="17" xfId="0" applyNumberFormat="1" applyFill="1" applyBorder="1" applyAlignment="1">
      <alignment/>
    </xf>
    <xf numFmtId="38" fontId="0" fillId="3" borderId="18" xfId="0" applyNumberFormat="1" applyFill="1" applyBorder="1" applyAlignment="1">
      <alignment/>
    </xf>
    <xf numFmtId="38" fontId="0" fillId="4" borderId="16" xfId="0" applyNumberFormat="1" applyFill="1" applyBorder="1" applyAlignment="1">
      <alignment/>
    </xf>
    <xf numFmtId="38" fontId="0" fillId="3" borderId="16" xfId="0" applyNumberFormat="1" applyFill="1" applyBorder="1" applyAlignment="1">
      <alignment/>
    </xf>
    <xf numFmtId="38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3" borderId="15" xfId="0" applyNumberFormat="1" applyFont="1" applyFill="1" applyBorder="1" applyAlignment="1">
      <alignment/>
    </xf>
    <xf numFmtId="38" fontId="3" fillId="0" borderId="21" xfId="0" applyNumberFormat="1" applyFont="1" applyBorder="1" applyAlignment="1">
      <alignment/>
    </xf>
    <xf numFmtId="0" fontId="5" fillId="3" borderId="16" xfId="0" applyFont="1" applyFill="1" applyBorder="1" applyAlignment="1">
      <alignment horizontal="center"/>
    </xf>
    <xf numFmtId="10" fontId="1" fillId="3" borderId="17" xfId="0" applyNumberFormat="1" applyFont="1" applyFill="1" applyBorder="1" applyAlignment="1">
      <alignment horizontal="center"/>
    </xf>
    <xf numFmtId="10" fontId="1" fillId="3" borderId="18" xfId="0" applyNumberFormat="1" applyFont="1" applyFill="1" applyBorder="1" applyAlignment="1">
      <alignment horizontal="center"/>
    </xf>
    <xf numFmtId="10" fontId="1" fillId="4" borderId="16" xfId="0" applyNumberFormat="1" applyFont="1" applyFill="1" applyBorder="1" applyAlignment="1">
      <alignment horizontal="center"/>
    </xf>
    <xf numFmtId="10" fontId="1" fillId="3" borderId="16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/>
    </xf>
    <xf numFmtId="0" fontId="1" fillId="3" borderId="23" xfId="0" applyFont="1" applyFill="1" applyBorder="1" applyAlignment="1">
      <alignment horizontal="left" wrapText="1"/>
    </xf>
    <xf numFmtId="3" fontId="1" fillId="3" borderId="23" xfId="0" applyNumberFormat="1" applyFont="1" applyFill="1" applyBorder="1" applyAlignment="1">
      <alignment horizontal="right"/>
    </xf>
    <xf numFmtId="3" fontId="1" fillId="3" borderId="24" xfId="0" applyNumberFormat="1" applyFont="1" applyFill="1" applyBorder="1" applyAlignment="1">
      <alignment horizontal="right"/>
    </xf>
    <xf numFmtId="0" fontId="1" fillId="3" borderId="23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right"/>
    </xf>
    <xf numFmtId="0" fontId="1" fillId="4" borderId="23" xfId="0" applyFont="1" applyFill="1" applyBorder="1" applyAlignment="1">
      <alignment/>
    </xf>
    <xf numFmtId="0" fontId="1" fillId="3" borderId="25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4" borderId="26" xfId="0" applyFont="1" applyFill="1" applyBorder="1" applyAlignment="1">
      <alignment/>
    </xf>
    <xf numFmtId="0" fontId="1" fillId="3" borderId="27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/>
    </xf>
    <xf numFmtId="0" fontId="0" fillId="4" borderId="28" xfId="0" applyFill="1" applyBorder="1" applyAlignment="1">
      <alignment/>
    </xf>
    <xf numFmtId="3" fontId="0" fillId="2" borderId="29" xfId="0" applyNumberFormat="1" applyFill="1" applyBorder="1" applyAlignment="1" applyProtection="1">
      <alignment/>
      <protection locked="0"/>
    </xf>
    <xf numFmtId="164" fontId="0" fillId="2" borderId="1" xfId="0" applyNumberFormat="1" applyFill="1" applyBorder="1" applyAlignment="1">
      <alignment/>
    </xf>
    <xf numFmtId="0" fontId="1" fillId="3" borderId="30" xfId="0" applyFont="1" applyFill="1" applyBorder="1" applyAlignment="1">
      <alignment horizontal="center" wrapText="1"/>
    </xf>
    <xf numFmtId="0" fontId="0" fillId="4" borderId="30" xfId="0" applyFill="1" applyBorder="1" applyAlignment="1">
      <alignment horizontal="center"/>
    </xf>
    <xf numFmtId="0" fontId="1" fillId="3" borderId="31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/>
    </xf>
    <xf numFmtId="3" fontId="0" fillId="3" borderId="32" xfId="0" applyNumberFormat="1" applyFill="1" applyBorder="1" applyAlignment="1">
      <alignment horizontal="center"/>
    </xf>
    <xf numFmtId="0" fontId="15" fillId="3" borderId="0" xfId="20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/>
      <protection locked="0"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2" fillId="3" borderId="0" xfId="20" applyFill="1" applyAlignment="1">
      <alignment/>
    </xf>
    <xf numFmtId="0" fontId="1" fillId="5" borderId="0" xfId="0" applyFont="1" applyFill="1" applyAlignment="1">
      <alignment/>
    </xf>
    <xf numFmtId="4" fontId="0" fillId="3" borderId="1" xfId="0" applyNumberFormat="1" applyFill="1" applyBorder="1" applyAlignment="1" applyProtection="1">
      <alignment/>
      <protection locked="0"/>
    </xf>
    <xf numFmtId="4" fontId="0" fillId="3" borderId="20" xfId="0" applyNumberFormat="1" applyFill="1" applyBorder="1" applyAlignment="1" applyProtection="1">
      <alignment/>
      <protection locked="0"/>
    </xf>
    <xf numFmtId="167" fontId="0" fillId="3" borderId="20" xfId="0" applyNumberFormat="1" applyFill="1" applyBorder="1" applyAlignment="1" applyProtection="1">
      <alignment/>
      <protection locked="0"/>
    </xf>
    <xf numFmtId="4" fontId="0" fillId="3" borderId="16" xfId="0" applyNumberFormat="1" applyFill="1" applyBorder="1" applyAlignment="1">
      <alignment/>
    </xf>
    <xf numFmtId="167" fontId="0" fillId="3" borderId="17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0000"/>
      </font>
      <border/>
    </dxf>
    <dxf>
      <font>
        <color auto="1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o.cpa.state.tx.us/" TargetMode="External" /><Relationship Id="rId2" Type="http://schemas.openxmlformats.org/officeDocument/2006/relationships/hyperlink" Target="http://www.tea.state.tx.us/school.finance/audit/resguide13/new/new.pdf" TargetMode="External" /><Relationship Id="rId3" Type="http://schemas.openxmlformats.org/officeDocument/2006/relationships/hyperlink" Target="mailto:gbarker@esc12.net" TargetMode="External" /><Relationship Id="rId4" Type="http://schemas.openxmlformats.org/officeDocument/2006/relationships/hyperlink" Target="mailto:wbrewton@esc12.net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D42" sqref="D42"/>
    </sheetView>
  </sheetViews>
  <sheetFormatPr defaultColWidth="9.140625" defaultRowHeight="12.75"/>
  <cols>
    <col min="1" max="1" width="7.28125" style="0" customWidth="1"/>
    <col min="2" max="2" width="6.28125" style="0" customWidth="1"/>
    <col min="8" max="8" width="7.00390625" style="0" customWidth="1"/>
    <col min="9" max="9" width="5.00390625" style="0" customWidth="1"/>
    <col min="15" max="15" width="28.7109375" style="0" customWidth="1"/>
  </cols>
  <sheetData>
    <row r="1" spans="1:19" ht="15.75">
      <c r="A1" s="70"/>
      <c r="B1" s="70"/>
      <c r="C1" s="70"/>
      <c r="D1" s="70"/>
      <c r="E1" s="70"/>
      <c r="F1" s="71" t="s">
        <v>25</v>
      </c>
      <c r="G1" s="70"/>
      <c r="H1" s="70"/>
      <c r="I1" s="70"/>
      <c r="J1" s="70"/>
      <c r="K1" s="70"/>
      <c r="L1" s="70"/>
      <c r="M1" s="70"/>
      <c r="N1" s="70"/>
      <c r="O1" s="70"/>
      <c r="P1" s="68"/>
      <c r="Q1" s="68"/>
      <c r="R1" s="68"/>
      <c r="S1" s="68"/>
    </row>
    <row r="2" spans="1:19" ht="12" customHeight="1">
      <c r="A2" s="70"/>
      <c r="B2" s="70"/>
      <c r="C2" s="70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68"/>
      <c r="Q2" s="68"/>
      <c r="R2" s="68"/>
      <c r="S2" s="68"/>
    </row>
    <row r="3" spans="1:19" s="67" customFormat="1" ht="14.25">
      <c r="A3" s="72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9"/>
      <c r="Q3" s="69"/>
      <c r="R3" s="69"/>
      <c r="S3" s="69"/>
    </row>
    <row r="4" spans="1:19" s="67" customFormat="1" ht="14.25">
      <c r="A4" s="72" t="s">
        <v>28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69"/>
      <c r="Q4" s="69"/>
      <c r="R4" s="69"/>
      <c r="S4" s="69"/>
    </row>
    <row r="5" spans="1:19" s="75" customFormat="1" ht="14.25">
      <c r="A5" s="73" t="s">
        <v>35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4"/>
      <c r="R5" s="74"/>
      <c r="S5" s="74"/>
    </row>
    <row r="6" spans="1:19" s="75" customFormat="1" ht="14.25">
      <c r="A6" s="73" t="s">
        <v>36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  <c r="Q6" s="74"/>
      <c r="R6" s="74"/>
      <c r="S6" s="74"/>
    </row>
    <row r="7" spans="1:19" s="75" customFormat="1" ht="15">
      <c r="A7" s="73" t="s">
        <v>42</v>
      </c>
      <c r="B7" s="73"/>
      <c r="C7" s="129" t="s">
        <v>43</v>
      </c>
      <c r="D7" s="130"/>
      <c r="E7" s="130"/>
      <c r="F7" s="130"/>
      <c r="G7" s="73"/>
      <c r="H7" s="73"/>
      <c r="I7" s="73"/>
      <c r="J7" s="73"/>
      <c r="K7" s="73"/>
      <c r="L7" s="73"/>
      <c r="M7" s="73"/>
      <c r="N7" s="73"/>
      <c r="O7" s="73"/>
      <c r="P7" s="74"/>
      <c r="Q7" s="74"/>
      <c r="R7" s="74"/>
      <c r="S7" s="74"/>
    </row>
    <row r="8" spans="1:19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68"/>
      <c r="Q8" s="68"/>
      <c r="R8" s="68"/>
      <c r="S8" s="68"/>
    </row>
    <row r="9" spans="1:19" s="75" customFormat="1" ht="14.25">
      <c r="A9" s="73" t="s">
        <v>27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  <c r="Q9" s="74"/>
      <c r="R9" s="74"/>
      <c r="S9" s="74"/>
    </row>
    <row r="10" spans="1:19" s="75" customFormat="1" ht="14.25">
      <c r="A10" s="73" t="s">
        <v>30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  <c r="Q10" s="74"/>
      <c r="R10" s="74"/>
      <c r="S10" s="74"/>
    </row>
    <row r="11" spans="1:19" s="75" customFormat="1" ht="14.25">
      <c r="A11" s="73" t="s">
        <v>37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74"/>
      <c r="R11" s="74"/>
      <c r="S11" s="74"/>
    </row>
    <row r="12" spans="1:19" s="75" customFormat="1" ht="15">
      <c r="A12" s="73" t="s">
        <v>29</v>
      </c>
      <c r="B12" s="73"/>
      <c r="C12" s="73"/>
      <c r="D12" s="73"/>
      <c r="E12" s="73"/>
      <c r="F12" s="73"/>
      <c r="G12" s="78"/>
      <c r="H12" s="78"/>
      <c r="I12" s="78"/>
      <c r="J12" s="78"/>
      <c r="K12" s="78"/>
      <c r="L12" s="78"/>
      <c r="M12" s="78"/>
      <c r="N12" s="78"/>
      <c r="O12" s="73"/>
      <c r="P12" s="74"/>
      <c r="Q12" s="74"/>
      <c r="R12" s="74"/>
      <c r="S12" s="74"/>
    </row>
    <row r="13" spans="1:19" s="75" customFormat="1" ht="14.25">
      <c r="A13" s="76" t="s">
        <v>38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</row>
    <row r="14" spans="1:19" s="75" customFormat="1" ht="14.25">
      <c r="A14" s="77" t="s">
        <v>39</v>
      </c>
      <c r="B14" s="77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</row>
    <row r="15" spans="1:19" s="75" customFormat="1" ht="15">
      <c r="A15" s="73" t="s">
        <v>44</v>
      </c>
      <c r="B15" s="73"/>
      <c r="C15" s="73"/>
      <c r="D15" s="73"/>
      <c r="E15" s="73"/>
      <c r="F15" s="73"/>
      <c r="G15" s="73"/>
      <c r="H15" s="73"/>
      <c r="I15" s="73"/>
      <c r="J15" s="129" t="s">
        <v>45</v>
      </c>
      <c r="K15" s="130"/>
      <c r="L15" s="130"/>
      <c r="M15" s="130"/>
      <c r="N15" s="130"/>
      <c r="O15" s="130"/>
      <c r="P15" s="74"/>
      <c r="Q15" s="74"/>
      <c r="R15" s="74"/>
      <c r="S15" s="74"/>
    </row>
    <row r="16" spans="1:19" ht="12.7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68"/>
      <c r="Q16" s="68"/>
      <c r="R16" s="68"/>
      <c r="S16" s="68"/>
    </row>
    <row r="17" spans="1:19" ht="14.25">
      <c r="A17" s="73" t="s">
        <v>54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68"/>
      <c r="Q17" s="68"/>
      <c r="R17" s="68"/>
      <c r="S17" s="68"/>
    </row>
    <row r="18" spans="1:19" s="75" customFormat="1" ht="14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</row>
    <row r="19" spans="1:19" s="75" customFormat="1" ht="12" customHeight="1">
      <c r="A19" s="73" t="s">
        <v>33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</row>
    <row r="20" spans="1:19" s="75" customFormat="1" ht="14.25">
      <c r="A20" s="73" t="s">
        <v>32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</row>
    <row r="21" spans="1:19" s="75" customFormat="1" ht="14.25">
      <c r="A21" s="73" t="s">
        <v>46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</row>
    <row r="22" spans="1:19" ht="12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68"/>
      <c r="Q22" s="68"/>
      <c r="R22" s="68"/>
      <c r="S22" s="68"/>
    </row>
    <row r="23" spans="1:19" s="1" customFormat="1" ht="12.75">
      <c r="A23" s="132" t="s">
        <v>49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1"/>
      <c r="M23" s="131"/>
      <c r="N23" s="131"/>
      <c r="O23" s="131"/>
      <c r="P23" s="134"/>
      <c r="Q23" s="134"/>
      <c r="R23" s="134"/>
      <c r="S23" s="134"/>
    </row>
    <row r="24" spans="1:15" ht="12.75">
      <c r="A24" s="132" t="s">
        <v>53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70"/>
      <c r="M24" s="70"/>
      <c r="N24" s="70"/>
      <c r="O24" s="70"/>
    </row>
    <row r="25" spans="1:15" ht="12.75">
      <c r="A25" s="132" t="s">
        <v>50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70"/>
      <c r="M25" s="70"/>
      <c r="N25" s="70"/>
      <c r="O25" s="70"/>
    </row>
    <row r="26" spans="1:15" ht="12.75">
      <c r="A26" s="133" t="s">
        <v>47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12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15" ht="12.75">
      <c r="A28" s="132" t="s">
        <v>51</v>
      </c>
      <c r="B28" s="132"/>
      <c r="C28" s="132"/>
      <c r="D28" s="132"/>
      <c r="E28" s="132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15" ht="12.75">
      <c r="A29" s="132" t="s">
        <v>52</v>
      </c>
      <c r="B29" s="132"/>
      <c r="C29" s="132"/>
      <c r="D29" s="132"/>
      <c r="E29" s="132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5" ht="12.75">
      <c r="A30" s="133" t="s">
        <v>48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9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68"/>
      <c r="Q31" s="68"/>
      <c r="R31" s="68"/>
      <c r="S31" s="68"/>
    </row>
    <row r="32" spans="1:19" ht="12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68"/>
      <c r="Q32" s="68"/>
      <c r="R32" s="68"/>
      <c r="S32" s="68"/>
    </row>
    <row r="33" spans="1:19" ht="12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68"/>
      <c r="Q33" s="68"/>
      <c r="R33" s="68"/>
      <c r="S33" s="68"/>
    </row>
    <row r="34" spans="1:15" ht="12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5" ht="12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</sheetData>
  <sheetProtection sheet="1" objects="1" scenarios="1"/>
  <hyperlinks>
    <hyperlink ref="C7" r:id="rId1" display="http://www.seco.cpa.state.tx.us/"/>
    <hyperlink ref="J15" r:id="rId2" display="http://www.tea.state.tx.us/school.finance/audit/resguide13/new/new.pdf"/>
    <hyperlink ref="A26" r:id="rId3" display="gbarker@esc12.net"/>
    <hyperlink ref="A30" r:id="rId4" display="wbrewton@esc12.net"/>
  </hyperlinks>
  <printOptions/>
  <pageMargins left="0.75" right="0.75" top="1" bottom="1" header="0.5" footer="0.5"/>
  <pageSetup horizontalDpi="300" verticalDpi="30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3.421875" style="0" customWidth="1"/>
    <col min="4" max="5" width="10.7109375" style="0" customWidth="1"/>
    <col min="6" max="6" width="10.57421875" style="0" customWidth="1"/>
    <col min="7" max="8" width="10.421875" style="0" customWidth="1"/>
    <col min="12" max="12" width="11.421875" style="0" customWidth="1"/>
    <col min="14" max="14" width="11.00390625" style="0" customWidth="1"/>
    <col min="16" max="16" width="12.421875" style="0" customWidth="1"/>
    <col min="17" max="17" width="13.7109375" style="90" hidden="1" customWidth="1"/>
    <col min="18" max="18" width="14.8515625" style="3" customWidth="1"/>
    <col min="19" max="19" width="10.7109375" style="1" customWidth="1"/>
  </cols>
  <sheetData>
    <row r="1" spans="1:19" s="7" customFormat="1" ht="18">
      <c r="A1" s="11"/>
      <c r="B1" s="8"/>
      <c r="E1" s="18"/>
      <c r="F1" s="18"/>
      <c r="G1" s="19"/>
      <c r="H1" s="81" t="s">
        <v>34</v>
      </c>
      <c r="I1" s="20"/>
      <c r="J1" s="20"/>
      <c r="K1" s="20"/>
      <c r="L1" s="9"/>
      <c r="M1" s="9"/>
      <c r="N1" s="9"/>
      <c r="Q1" s="82"/>
      <c r="R1" s="61"/>
      <c r="S1" s="11"/>
    </row>
    <row r="2" spans="1:19" s="7" customFormat="1" ht="18.75" thickBot="1">
      <c r="A2" s="11"/>
      <c r="B2" s="8"/>
      <c r="E2" s="21" t="s">
        <v>57</v>
      </c>
      <c r="F2" s="21"/>
      <c r="G2" s="21"/>
      <c r="H2" s="22"/>
      <c r="I2" s="23"/>
      <c r="J2" s="20"/>
      <c r="K2" s="20"/>
      <c r="L2" s="9"/>
      <c r="M2" s="9"/>
      <c r="N2" s="10"/>
      <c r="Q2" s="92"/>
      <c r="R2" s="61"/>
      <c r="S2" s="111"/>
    </row>
    <row r="3" spans="1:20" s="12" customFormat="1" ht="31.5">
      <c r="A3" s="28"/>
      <c r="B3" s="29"/>
      <c r="C3" s="30" t="s">
        <v>59</v>
      </c>
      <c r="D3" s="31"/>
      <c r="E3" s="31"/>
      <c r="F3" s="31"/>
      <c r="G3" s="31" t="s">
        <v>58</v>
      </c>
      <c r="H3" s="31"/>
      <c r="I3" s="32"/>
      <c r="J3" s="31"/>
      <c r="K3" s="31"/>
      <c r="L3" s="31"/>
      <c r="M3" s="31"/>
      <c r="N3" s="31"/>
      <c r="O3" s="33"/>
      <c r="P3" s="32"/>
      <c r="Q3" s="83"/>
      <c r="R3" s="93"/>
      <c r="S3" s="101"/>
      <c r="T3" s="114"/>
    </row>
    <row r="4" spans="1:20" s="4" customFormat="1" ht="27" customHeight="1">
      <c r="A4" s="34" t="s">
        <v>21</v>
      </c>
      <c r="B4" s="35"/>
      <c r="C4" s="6"/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11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55" t="s">
        <v>18</v>
      </c>
      <c r="Q4" s="84"/>
      <c r="R4" s="55" t="s">
        <v>31</v>
      </c>
      <c r="S4" s="102" t="s">
        <v>21</v>
      </c>
      <c r="T4" s="115"/>
    </row>
    <row r="5" spans="1:20" s="5" customFormat="1" ht="13.5" thickBot="1">
      <c r="A5" s="36" t="s">
        <v>12</v>
      </c>
      <c r="B5" s="27"/>
      <c r="C5" s="56">
        <v>203344</v>
      </c>
      <c r="D5" s="135">
        <v>16746</v>
      </c>
      <c r="E5" s="135">
        <v>18743</v>
      </c>
      <c r="F5" s="135">
        <v>19448</v>
      </c>
      <c r="G5" s="135">
        <v>16298</v>
      </c>
      <c r="H5" s="135">
        <v>19949</v>
      </c>
      <c r="I5" s="135">
        <v>22696</v>
      </c>
      <c r="J5" s="135">
        <v>17734</v>
      </c>
      <c r="K5" s="135">
        <v>13831</v>
      </c>
      <c r="L5" s="135">
        <v>16342</v>
      </c>
      <c r="M5" s="135">
        <v>14743</v>
      </c>
      <c r="N5" s="135">
        <v>9163</v>
      </c>
      <c r="O5" s="135">
        <v>10882</v>
      </c>
      <c r="P5" s="56">
        <f>SUM(D5:O5)</f>
        <v>196575</v>
      </c>
      <c r="Q5" s="85">
        <f>P5-C5</f>
        <v>-6769</v>
      </c>
      <c r="R5" s="94">
        <f>IF(O5&gt;0,(Q5/C5),"")</f>
        <v>-0.03328841765677866</v>
      </c>
      <c r="S5" s="103" t="s">
        <v>12</v>
      </c>
      <c r="T5" s="116"/>
    </row>
    <row r="6" spans="1:20" s="5" customFormat="1" ht="14.25" thickBot="1" thickTop="1">
      <c r="A6" s="37" t="s">
        <v>7</v>
      </c>
      <c r="B6" s="24" t="s">
        <v>9</v>
      </c>
      <c r="C6" s="139">
        <v>24084</v>
      </c>
      <c r="D6" s="137">
        <v>2243.62</v>
      </c>
      <c r="E6" s="137">
        <v>2272.09</v>
      </c>
      <c r="F6" s="137">
        <v>2229.78</v>
      </c>
      <c r="G6" s="136">
        <v>1771.81</v>
      </c>
      <c r="H6" s="136">
        <v>2083.8</v>
      </c>
      <c r="I6" s="136">
        <v>2228.42</v>
      </c>
      <c r="J6" s="136">
        <v>1741.6</v>
      </c>
      <c r="K6" s="136">
        <v>1412.08</v>
      </c>
      <c r="L6" s="136">
        <v>1568.29</v>
      </c>
      <c r="M6" s="136">
        <v>1497.12</v>
      </c>
      <c r="N6" s="136">
        <v>955.91</v>
      </c>
      <c r="O6" s="136">
        <v>1141.03</v>
      </c>
      <c r="P6" s="57">
        <f>SUM(D6:O6)</f>
        <v>21145.549999999996</v>
      </c>
      <c r="Q6" s="85">
        <f>P6-C6</f>
        <v>-2938.4500000000044</v>
      </c>
      <c r="R6" s="94">
        <f>IF(O6&gt;0,(Q6/C6),"")</f>
        <v>-0.12200838731107808</v>
      </c>
      <c r="S6" s="104" t="s">
        <v>7</v>
      </c>
      <c r="T6" s="116"/>
    </row>
    <row r="7" spans="1:20" ht="13.5" thickTop="1">
      <c r="A7" s="38" t="s">
        <v>20</v>
      </c>
      <c r="B7" s="27" t="s">
        <v>9</v>
      </c>
      <c r="C7" s="13">
        <f aca="true" t="shared" si="0" ref="C7:P7">IF(C5&gt;0,(C6/C5),"")</f>
        <v>0.11843968840978834</v>
      </c>
      <c r="D7" s="13">
        <f t="shared" si="0"/>
        <v>0.13397945778096262</v>
      </c>
      <c r="E7" s="13">
        <f t="shared" si="0"/>
        <v>0.1212233900656245</v>
      </c>
      <c r="F7" s="13">
        <f t="shared" si="0"/>
        <v>0.11465343480049363</v>
      </c>
      <c r="G7" s="13">
        <f t="shared" si="0"/>
        <v>0.10871333906000737</v>
      </c>
      <c r="H7" s="13">
        <f t="shared" si="0"/>
        <v>0.10445636372750515</v>
      </c>
      <c r="I7" s="13">
        <f t="shared" si="0"/>
        <v>0.0981855833627071</v>
      </c>
      <c r="J7" s="13">
        <f t="shared" si="0"/>
        <v>0.09820683432953647</v>
      </c>
      <c r="K7" s="13">
        <f t="shared" si="0"/>
        <v>0.1020952931819825</v>
      </c>
      <c r="L7" s="13">
        <f t="shared" si="0"/>
        <v>0.09596683392485619</v>
      </c>
      <c r="M7" s="13">
        <f t="shared" si="0"/>
        <v>0.10154785321847656</v>
      </c>
      <c r="N7" s="13">
        <f t="shared" si="0"/>
        <v>0.10432282003710575</v>
      </c>
      <c r="O7" s="13">
        <f t="shared" si="0"/>
        <v>0.10485480610181952</v>
      </c>
      <c r="P7" s="13">
        <f t="shared" si="0"/>
        <v>0.10756988426809104</v>
      </c>
      <c r="Q7" s="86"/>
      <c r="R7" s="95"/>
      <c r="S7" s="105" t="s">
        <v>20</v>
      </c>
      <c r="T7" s="117"/>
    </row>
    <row r="8" spans="1:20" ht="12.75">
      <c r="A8" s="46"/>
      <c r="B8" s="47"/>
      <c r="C8" s="59"/>
      <c r="D8" s="48"/>
      <c r="E8" s="48"/>
      <c r="F8" s="48"/>
      <c r="G8" s="48"/>
      <c r="H8" s="48"/>
      <c r="I8" s="48"/>
      <c r="J8" s="48"/>
      <c r="K8" s="49"/>
      <c r="L8" s="48"/>
      <c r="M8" s="49"/>
      <c r="N8" s="49"/>
      <c r="O8" s="49"/>
      <c r="P8" s="59"/>
      <c r="Q8" s="87"/>
      <c r="R8" s="96"/>
      <c r="S8" s="106"/>
      <c r="T8" s="117"/>
    </row>
    <row r="9" spans="1:20" ht="12.75">
      <c r="A9" s="40" t="s">
        <v>22</v>
      </c>
      <c r="B9" s="39"/>
      <c r="C9" s="56"/>
      <c r="D9" s="15"/>
      <c r="E9" s="15"/>
      <c r="F9" s="15"/>
      <c r="G9" s="15"/>
      <c r="H9" s="15"/>
      <c r="I9" s="15"/>
      <c r="J9" s="15"/>
      <c r="K9" s="17"/>
      <c r="L9" s="15"/>
      <c r="M9" s="17"/>
      <c r="N9" s="17"/>
      <c r="O9" s="17"/>
      <c r="P9" s="56"/>
      <c r="Q9" s="88"/>
      <c r="R9" s="97"/>
      <c r="S9" s="107" t="s">
        <v>22</v>
      </c>
      <c r="T9" s="117"/>
    </row>
    <row r="10" spans="1:20" ht="13.5" thickBot="1">
      <c r="A10" s="38" t="s">
        <v>8</v>
      </c>
      <c r="B10" s="39"/>
      <c r="C10" s="138">
        <v>537</v>
      </c>
      <c r="D10" s="135">
        <v>18.8</v>
      </c>
      <c r="E10" s="135">
        <v>12.1</v>
      </c>
      <c r="F10" s="135">
        <v>10.5</v>
      </c>
      <c r="G10" s="64">
        <v>71.4</v>
      </c>
      <c r="H10" s="64">
        <v>143</v>
      </c>
      <c r="I10" s="64">
        <v>145</v>
      </c>
      <c r="J10" s="64">
        <v>99.2</v>
      </c>
      <c r="K10" s="64">
        <v>76.4</v>
      </c>
      <c r="L10" s="64">
        <v>29.4</v>
      </c>
      <c r="M10" s="64">
        <v>9.8</v>
      </c>
      <c r="N10" s="135">
        <v>0.7</v>
      </c>
      <c r="O10" s="135">
        <v>0.3</v>
      </c>
      <c r="P10" s="56">
        <f>SUM(D10:O10)</f>
        <v>616.5999999999999</v>
      </c>
      <c r="Q10" s="85">
        <f>P10-C10</f>
        <v>79.59999999999991</v>
      </c>
      <c r="R10" s="94">
        <f>IF(O10&gt;0,(Q10/C10),"")</f>
        <v>0.14823091247672238</v>
      </c>
      <c r="S10" s="105" t="s">
        <v>8</v>
      </c>
      <c r="T10" s="117"/>
    </row>
    <row r="11" spans="1:20" ht="14.25" thickBot="1" thickTop="1">
      <c r="A11" s="41" t="s">
        <v>7</v>
      </c>
      <c r="B11" s="25" t="s">
        <v>9</v>
      </c>
      <c r="C11" s="139">
        <v>5050</v>
      </c>
      <c r="D11" s="137">
        <v>266.66</v>
      </c>
      <c r="E11" s="137">
        <v>151.18</v>
      </c>
      <c r="F11" s="137">
        <v>133.99</v>
      </c>
      <c r="G11" s="66">
        <v>741.77</v>
      </c>
      <c r="H11" s="66">
        <v>1093.19</v>
      </c>
      <c r="I11" s="66">
        <v>874</v>
      </c>
      <c r="J11" s="66">
        <v>517.38</v>
      </c>
      <c r="K11" s="66">
        <v>337.44</v>
      </c>
      <c r="L11" s="66">
        <v>132.91</v>
      </c>
      <c r="M11" s="66">
        <v>67.86</v>
      </c>
      <c r="N11" s="66">
        <v>30.46</v>
      </c>
      <c r="O11" s="66">
        <v>35.98</v>
      </c>
      <c r="P11" s="57">
        <f>SUM(D11:O11)</f>
        <v>4382.819999999999</v>
      </c>
      <c r="Q11" s="85">
        <f>P11-C11</f>
        <v>-667.1800000000012</v>
      </c>
      <c r="R11" s="94">
        <f>IF(O11&gt;0,(Q11/C11),"")</f>
        <v>-0.13211485148514876</v>
      </c>
      <c r="S11" s="108" t="s">
        <v>7</v>
      </c>
      <c r="T11" s="117"/>
    </row>
    <row r="12" spans="1:20" ht="13.5" thickTop="1">
      <c r="A12" s="38" t="s">
        <v>20</v>
      </c>
      <c r="B12" s="27" t="s">
        <v>9</v>
      </c>
      <c r="C12" s="13">
        <f aca="true" t="shared" si="1" ref="C12:P12">IF(C10&gt;0,(C11/C10),"")</f>
        <v>9.404096834264433</v>
      </c>
      <c r="D12" s="13">
        <f t="shared" si="1"/>
        <v>14.18404255319149</v>
      </c>
      <c r="E12" s="13">
        <f t="shared" si="1"/>
        <v>12.494214876033059</v>
      </c>
      <c r="F12" s="13">
        <f t="shared" si="1"/>
        <v>12.760952380952382</v>
      </c>
      <c r="G12" s="13">
        <f t="shared" si="1"/>
        <v>10.388935574229691</v>
      </c>
      <c r="H12" s="13">
        <f t="shared" si="1"/>
        <v>7.644685314685315</v>
      </c>
      <c r="I12" s="13">
        <f t="shared" si="1"/>
        <v>6.027586206896552</v>
      </c>
      <c r="J12" s="13">
        <f t="shared" si="1"/>
        <v>5.2155241935483865</v>
      </c>
      <c r="K12" s="13">
        <f t="shared" si="1"/>
        <v>4.4167539267015705</v>
      </c>
      <c r="L12" s="13">
        <f t="shared" si="1"/>
        <v>4.520748299319728</v>
      </c>
      <c r="M12" s="13">
        <f t="shared" si="1"/>
        <v>6.924489795918367</v>
      </c>
      <c r="N12" s="13">
        <f t="shared" si="1"/>
        <v>43.51428571428572</v>
      </c>
      <c r="O12" s="13">
        <f t="shared" si="1"/>
        <v>119.93333333333332</v>
      </c>
      <c r="P12" s="13">
        <f t="shared" si="1"/>
        <v>7.108044112877067</v>
      </c>
      <c r="Q12" s="86"/>
      <c r="R12" s="95"/>
      <c r="S12" s="105" t="s">
        <v>20</v>
      </c>
      <c r="T12" s="117"/>
    </row>
    <row r="13" spans="1:20" ht="12.75">
      <c r="A13" s="50"/>
      <c r="B13" s="47"/>
      <c r="C13" s="59"/>
      <c r="D13" s="51"/>
      <c r="E13" s="51"/>
      <c r="F13" s="51"/>
      <c r="G13" s="51"/>
      <c r="H13" s="51"/>
      <c r="I13" s="51"/>
      <c r="J13" s="51"/>
      <c r="K13" s="52"/>
      <c r="L13" s="51"/>
      <c r="M13" s="52"/>
      <c r="N13" s="52"/>
      <c r="O13" s="52"/>
      <c r="P13" s="59"/>
      <c r="Q13" s="87"/>
      <c r="R13" s="96"/>
      <c r="S13" s="109"/>
      <c r="T13" s="117"/>
    </row>
    <row r="14" spans="1:20" ht="12.75">
      <c r="A14" s="40" t="s">
        <v>23</v>
      </c>
      <c r="B14" s="39"/>
      <c r="C14" s="56"/>
      <c r="D14" s="15"/>
      <c r="E14" s="15"/>
      <c r="F14" s="15"/>
      <c r="G14" s="15"/>
      <c r="H14" s="15"/>
      <c r="I14" s="15"/>
      <c r="J14" s="15"/>
      <c r="K14" s="17"/>
      <c r="L14" s="15"/>
      <c r="M14" s="17"/>
      <c r="N14" s="17"/>
      <c r="O14" s="17"/>
      <c r="P14" s="56"/>
      <c r="Q14" s="88"/>
      <c r="R14" s="97"/>
      <c r="S14" s="107" t="s">
        <v>23</v>
      </c>
      <c r="T14" s="117"/>
    </row>
    <row r="15" spans="1:20" ht="13.5" thickBot="1">
      <c r="A15" s="38" t="s">
        <v>10</v>
      </c>
      <c r="B15" s="39"/>
      <c r="C15" s="56">
        <v>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56">
        <f>SUM(D15:O15)</f>
        <v>0</v>
      </c>
      <c r="Q15" s="85">
        <f>P15-C15</f>
        <v>0</v>
      </c>
      <c r="R15" s="94">
        <f>IF(O15&gt;0,(Q15/C15),"")</f>
      </c>
      <c r="S15" s="105" t="s">
        <v>10</v>
      </c>
      <c r="T15" s="117"/>
    </row>
    <row r="16" spans="1:20" ht="14.25" thickBot="1" thickTop="1">
      <c r="A16" s="41" t="s">
        <v>7</v>
      </c>
      <c r="B16" s="25" t="s">
        <v>9</v>
      </c>
      <c r="C16" s="57">
        <v>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57">
        <f>SUM(D16:O16)</f>
        <v>0</v>
      </c>
      <c r="Q16" s="85">
        <f>P16-C16</f>
        <v>0</v>
      </c>
      <c r="R16" s="94">
        <f>IF(O16&gt;0,(Q16/C16),"")</f>
      </c>
      <c r="S16" s="108" t="s">
        <v>7</v>
      </c>
      <c r="T16" s="117"/>
    </row>
    <row r="17" spans="1:20" ht="14.25" thickBot="1" thickTop="1">
      <c r="A17" s="38" t="s">
        <v>20</v>
      </c>
      <c r="B17" s="27" t="s">
        <v>9</v>
      </c>
      <c r="C17" s="58">
        <v>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58" t="e">
        <f>AVERAGE(D17:O17)</f>
        <v>#DIV/0!</v>
      </c>
      <c r="Q17" s="86"/>
      <c r="R17" s="98"/>
      <c r="S17" s="113" t="s">
        <v>20</v>
      </c>
      <c r="T17" s="117"/>
    </row>
    <row r="18" spans="1:20" ht="12.75">
      <c r="A18" s="120"/>
      <c r="B18" s="47"/>
      <c r="C18" s="59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9"/>
      <c r="Q18" s="87"/>
      <c r="R18" s="99"/>
      <c r="S18" s="112"/>
      <c r="T18" s="117"/>
    </row>
    <row r="19" spans="1:20" s="42" customFormat="1" ht="26.25" thickBot="1">
      <c r="A19" s="100" t="s">
        <v>24</v>
      </c>
      <c r="B19" s="124" t="s">
        <v>9</v>
      </c>
      <c r="C19" s="60">
        <f>C6+C11+C17</f>
        <v>29134</v>
      </c>
      <c r="D19" s="54">
        <f>D6+D11+D16</f>
        <v>2510.2799999999997</v>
      </c>
      <c r="E19" s="54">
        <f aca="true" t="shared" si="2" ref="E19:O19">E6+E11+E16</f>
        <v>2423.27</v>
      </c>
      <c r="F19" s="54">
        <f t="shared" si="2"/>
        <v>2363.7700000000004</v>
      </c>
      <c r="G19" s="54">
        <f t="shared" si="2"/>
        <v>2513.58</v>
      </c>
      <c r="H19" s="54">
        <f t="shared" si="2"/>
        <v>3176.9900000000002</v>
      </c>
      <c r="I19" s="54">
        <f t="shared" si="2"/>
        <v>3102.42</v>
      </c>
      <c r="J19" s="54">
        <f t="shared" si="2"/>
        <v>2258.98</v>
      </c>
      <c r="K19" s="54">
        <f t="shared" si="2"/>
        <v>1749.52</v>
      </c>
      <c r="L19" s="54">
        <f t="shared" si="2"/>
        <v>1701.2</v>
      </c>
      <c r="M19" s="54">
        <f t="shared" si="2"/>
        <v>1564.9799999999998</v>
      </c>
      <c r="N19" s="54">
        <f t="shared" si="2"/>
        <v>986.37</v>
      </c>
      <c r="O19" s="54">
        <f t="shared" si="2"/>
        <v>1177.01</v>
      </c>
      <c r="P19" s="60">
        <f>SUM(D19:O19)</f>
        <v>25528.37</v>
      </c>
      <c r="Q19" s="91"/>
      <c r="R19" s="100"/>
      <c r="S19" s="110" t="s">
        <v>24</v>
      </c>
      <c r="T19" s="118"/>
    </row>
    <row r="20" spans="1:19" s="45" customFormat="1" ht="12.75">
      <c r="A20" s="43"/>
      <c r="B20" s="44"/>
      <c r="Q20" s="89"/>
      <c r="R20" s="62"/>
      <c r="S20" s="43"/>
    </row>
    <row r="21" spans="3:10" ht="12.75">
      <c r="C21" t="s">
        <v>56</v>
      </c>
      <c r="J21" s="5"/>
    </row>
    <row r="22" spans="3:18" ht="12.75">
      <c r="C22" s="63">
        <v>165914</v>
      </c>
      <c r="R22" s="79"/>
    </row>
    <row r="23" ht="13.5" thickBot="1">
      <c r="C23" s="65">
        <v>16907</v>
      </c>
    </row>
    <row r="24" ht="13.5" thickTop="1">
      <c r="C24" s="13">
        <f>IF(C22&gt;0,(C23/C22),"")</f>
        <v>0.10190219029135576</v>
      </c>
    </row>
    <row r="25" ht="12.75">
      <c r="C25" s="48"/>
    </row>
    <row r="26" ht="12.75">
      <c r="C26" s="80"/>
    </row>
    <row r="27" ht="12.75">
      <c r="C27" s="63">
        <v>945</v>
      </c>
    </row>
    <row r="28" ht="13.5" thickBot="1">
      <c r="C28" s="65">
        <v>8169</v>
      </c>
    </row>
    <row r="29" ht="13.5" thickTop="1">
      <c r="C29" s="13">
        <f>IF(C27&gt;0,(C28/C27),"")</f>
        <v>8.644444444444444</v>
      </c>
    </row>
    <row r="30" ht="12.75">
      <c r="C30" s="51"/>
    </row>
    <row r="31" ht="12.75">
      <c r="C31" s="80" t="s">
        <v>55</v>
      </c>
    </row>
    <row r="32" ht="12.75">
      <c r="C32" s="63">
        <v>0</v>
      </c>
    </row>
    <row r="33" ht="13.5" thickBot="1">
      <c r="C33" s="65">
        <v>0</v>
      </c>
    </row>
    <row r="34" ht="13.5" thickTop="1">
      <c r="C34" s="13">
        <f>IF(C32&gt;0,(C32/C33),"")</f>
      </c>
    </row>
    <row r="35" ht="12.75">
      <c r="C35" s="121"/>
    </row>
    <row r="36" ht="13.5" thickBot="1">
      <c r="C36" s="53">
        <f>C23+C28+C33</f>
        <v>25076</v>
      </c>
    </row>
  </sheetData>
  <sheetProtection/>
  <conditionalFormatting sqref="R18:R19">
    <cfRule type="cellIs" priority="1" dxfId="0" operator="lessThan" stopIfTrue="1">
      <formula>100</formula>
    </cfRule>
  </conditionalFormatting>
  <conditionalFormatting sqref="R17">
    <cfRule type="cellIs" priority="2" dxfId="0" operator="greaterThan" stopIfTrue="1">
      <formula>1</formula>
    </cfRule>
  </conditionalFormatting>
  <conditionalFormatting sqref="R7:R9 R12:R14">
    <cfRule type="cellIs" priority="3" dxfId="1" operator="greaterThanOrEqual" stopIfTrue="1">
      <formula>0</formula>
    </cfRule>
  </conditionalFormatting>
  <conditionalFormatting sqref="R5:R6 R10:R11 R15">
    <cfRule type="cellIs" priority="4" dxfId="0" operator="lessThan" stopIfTrue="1">
      <formula>0</formula>
    </cfRule>
  </conditionalFormatting>
  <conditionalFormatting sqref="R16">
    <cfRule type="cellIs" priority="5" dxfId="2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D5" sqref="D5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3.28125" style="0" customWidth="1"/>
    <col min="4" max="5" width="10.7109375" style="0" customWidth="1"/>
    <col min="6" max="6" width="10.57421875" style="0" customWidth="1"/>
    <col min="7" max="7" width="9.8515625" style="0" customWidth="1"/>
    <col min="8" max="8" width="11.421875" style="0" customWidth="1"/>
    <col min="9" max="9" width="10.7109375" style="0" customWidth="1"/>
    <col min="12" max="12" width="11.421875" style="0" customWidth="1"/>
    <col min="16" max="16" width="12.421875" style="0" customWidth="1"/>
    <col min="17" max="17" width="13.7109375" style="90" hidden="1" customWidth="1"/>
    <col min="18" max="18" width="14.8515625" style="3" customWidth="1"/>
    <col min="19" max="19" width="11.28125" style="1" customWidth="1"/>
  </cols>
  <sheetData>
    <row r="1" spans="1:19" s="7" customFormat="1" ht="18">
      <c r="A1" s="11"/>
      <c r="B1" s="8"/>
      <c r="E1" s="18"/>
      <c r="F1" s="18"/>
      <c r="G1" s="19"/>
      <c r="H1" s="81" t="s">
        <v>41</v>
      </c>
      <c r="I1" s="20"/>
      <c r="J1" s="20"/>
      <c r="K1" s="20"/>
      <c r="L1" s="9"/>
      <c r="M1" s="9"/>
      <c r="N1" s="9"/>
      <c r="Q1" s="82"/>
      <c r="R1" s="61"/>
      <c r="S1" s="11"/>
    </row>
    <row r="2" spans="1:19" s="7" customFormat="1" ht="18.75" thickBot="1">
      <c r="A2" s="11"/>
      <c r="B2" s="8"/>
      <c r="E2" s="21" t="s">
        <v>40</v>
      </c>
      <c r="F2" s="21"/>
      <c r="G2" s="21"/>
      <c r="H2" s="22"/>
      <c r="I2" s="23"/>
      <c r="J2" s="20"/>
      <c r="K2" s="20"/>
      <c r="L2" s="9"/>
      <c r="M2" s="9"/>
      <c r="N2" s="10"/>
      <c r="Q2" s="92"/>
      <c r="R2" s="61"/>
      <c r="S2" s="111"/>
    </row>
    <row r="3" spans="1:20" s="12" customFormat="1" ht="31.5">
      <c r="A3" s="28"/>
      <c r="B3" s="29"/>
      <c r="C3" s="30" t="s">
        <v>0</v>
      </c>
      <c r="D3" s="31"/>
      <c r="E3" s="31"/>
      <c r="F3" s="31"/>
      <c r="G3" s="31" t="s">
        <v>19</v>
      </c>
      <c r="H3" s="31"/>
      <c r="I3" s="32"/>
      <c r="J3" s="31"/>
      <c r="K3" s="31"/>
      <c r="L3" s="31"/>
      <c r="M3" s="31"/>
      <c r="N3" s="31"/>
      <c r="O3" s="33"/>
      <c r="P3" s="32"/>
      <c r="Q3" s="83"/>
      <c r="R3" s="93"/>
      <c r="S3" s="101"/>
      <c r="T3" s="114"/>
    </row>
    <row r="4" spans="1:20" s="4" customFormat="1" ht="27" customHeight="1">
      <c r="A4" s="34" t="s">
        <v>21</v>
      </c>
      <c r="B4" s="35"/>
      <c r="C4" s="6"/>
      <c r="D4" s="14" t="s">
        <v>16</v>
      </c>
      <c r="E4" s="14" t="s">
        <v>17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11</v>
      </c>
      <c r="M4" s="14" t="s">
        <v>13</v>
      </c>
      <c r="N4" s="14" t="s">
        <v>14</v>
      </c>
      <c r="O4" s="14" t="s">
        <v>15</v>
      </c>
      <c r="P4" s="55" t="s">
        <v>18</v>
      </c>
      <c r="Q4" s="84"/>
      <c r="R4" s="55" t="s">
        <v>31</v>
      </c>
      <c r="S4" s="102" t="s">
        <v>21</v>
      </c>
      <c r="T4" s="115"/>
    </row>
    <row r="5" spans="1:20" s="5" customFormat="1" ht="13.5" thickBot="1">
      <c r="A5" s="36" t="s">
        <v>12</v>
      </c>
      <c r="B5" s="27"/>
      <c r="C5" s="63">
        <v>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56">
        <f>SUM(D5:O5)</f>
        <v>0</v>
      </c>
      <c r="Q5" s="85">
        <f>P5-C5</f>
        <v>0</v>
      </c>
      <c r="R5" s="94">
        <f>IF(O5&gt;0,(Q5/C5),"")</f>
      </c>
      <c r="S5" s="103" t="s">
        <v>12</v>
      </c>
      <c r="T5" s="116"/>
    </row>
    <row r="6" spans="1:20" s="5" customFormat="1" ht="14.25" thickBot="1" thickTop="1">
      <c r="A6" s="37" t="s">
        <v>7</v>
      </c>
      <c r="B6" s="24" t="s">
        <v>9</v>
      </c>
      <c r="C6" s="65">
        <v>0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57">
        <f>SUM(D6:O6)</f>
        <v>0</v>
      </c>
      <c r="Q6" s="85">
        <f>P6-C6</f>
        <v>0</v>
      </c>
      <c r="R6" s="94">
        <f>IF(O6&gt;0,(Q6/C6),"")</f>
      </c>
      <c r="S6" s="104" t="s">
        <v>7</v>
      </c>
      <c r="T6" s="116"/>
    </row>
    <row r="7" spans="1:20" ht="13.5" thickTop="1">
      <c r="A7" s="38" t="s">
        <v>20</v>
      </c>
      <c r="B7" s="27" t="s">
        <v>9</v>
      </c>
      <c r="C7" s="13">
        <f>IF(C5&gt;0,(C5/C6),"")</f>
      </c>
      <c r="D7" s="16">
        <f aca="true" t="shared" si="0" ref="D7:O7">IF(D5&gt;0,D5/D6,"")</f>
      </c>
      <c r="E7" s="16">
        <f t="shared" si="0"/>
      </c>
      <c r="F7" s="16">
        <f t="shared" si="0"/>
      </c>
      <c r="G7" s="16">
        <f t="shared" si="0"/>
      </c>
      <c r="H7" s="16">
        <f t="shared" si="0"/>
      </c>
      <c r="I7" s="16">
        <f t="shared" si="0"/>
      </c>
      <c r="J7" s="16">
        <f t="shared" si="0"/>
      </c>
      <c r="K7" s="16">
        <f t="shared" si="0"/>
      </c>
      <c r="L7" s="16">
        <f t="shared" si="0"/>
      </c>
      <c r="M7" s="16">
        <f t="shared" si="0"/>
      </c>
      <c r="N7" s="16">
        <f t="shared" si="0"/>
      </c>
      <c r="O7" s="16">
        <f t="shared" si="0"/>
      </c>
      <c r="P7" s="58" t="e">
        <f>AVERAGE(D7:O7)</f>
        <v>#DIV/0!</v>
      </c>
      <c r="Q7" s="86"/>
      <c r="R7" s="95"/>
      <c r="S7" s="105" t="s">
        <v>20</v>
      </c>
      <c r="T7" s="117"/>
    </row>
    <row r="8" spans="1:20" ht="12.75">
      <c r="A8" s="46"/>
      <c r="B8" s="47"/>
      <c r="C8" s="48"/>
      <c r="D8" s="48"/>
      <c r="E8" s="48"/>
      <c r="F8" s="48"/>
      <c r="G8" s="48"/>
      <c r="H8" s="48"/>
      <c r="I8" s="48"/>
      <c r="J8" s="48"/>
      <c r="K8" s="49"/>
      <c r="L8" s="48"/>
      <c r="M8" s="49"/>
      <c r="N8" s="49"/>
      <c r="O8" s="49"/>
      <c r="P8" s="59"/>
      <c r="Q8" s="87"/>
      <c r="R8" s="96"/>
      <c r="S8" s="106"/>
      <c r="T8" s="117"/>
    </row>
    <row r="9" spans="1:20" ht="12.75">
      <c r="A9" s="40" t="s">
        <v>22</v>
      </c>
      <c r="B9" s="39"/>
      <c r="C9" s="80"/>
      <c r="D9" s="15"/>
      <c r="E9" s="15"/>
      <c r="F9" s="15"/>
      <c r="G9" s="15"/>
      <c r="H9" s="15"/>
      <c r="I9" s="15"/>
      <c r="J9" s="15"/>
      <c r="K9" s="17"/>
      <c r="L9" s="15"/>
      <c r="M9" s="17"/>
      <c r="N9" s="17"/>
      <c r="O9" s="17"/>
      <c r="P9" s="56"/>
      <c r="Q9" s="88"/>
      <c r="R9" s="97"/>
      <c r="S9" s="107" t="s">
        <v>22</v>
      </c>
      <c r="T9" s="117"/>
    </row>
    <row r="10" spans="1:20" ht="13.5" thickBot="1">
      <c r="A10" s="38" t="s">
        <v>8</v>
      </c>
      <c r="B10" s="39"/>
      <c r="C10" s="63">
        <v>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56">
        <f>SUM(D10:O10)</f>
        <v>0</v>
      </c>
      <c r="Q10" s="85">
        <f>P10-C10</f>
        <v>0</v>
      </c>
      <c r="R10" s="94">
        <f>IF(O10&gt;0,(Q10/C10),"")</f>
      </c>
      <c r="S10" s="105" t="s">
        <v>8</v>
      </c>
      <c r="T10" s="117"/>
    </row>
    <row r="11" spans="1:20" ht="14.25" thickBot="1" thickTop="1">
      <c r="A11" s="41" t="s">
        <v>7</v>
      </c>
      <c r="B11" s="25" t="s">
        <v>9</v>
      </c>
      <c r="C11" s="65">
        <v>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57">
        <f>SUM(D11:O11)</f>
        <v>0</v>
      </c>
      <c r="Q11" s="85">
        <f>P11-C11</f>
        <v>0</v>
      </c>
      <c r="R11" s="94">
        <f>IF(O11&gt;0,(Q11/C11),"")</f>
      </c>
      <c r="S11" s="108" t="s">
        <v>7</v>
      </c>
      <c r="T11" s="117"/>
    </row>
    <row r="12" spans="1:20" ht="13.5" thickTop="1">
      <c r="A12" s="38" t="s">
        <v>20</v>
      </c>
      <c r="B12" s="27" t="s">
        <v>9</v>
      </c>
      <c r="C12" s="13">
        <f>IF(C10&gt;0,(C10/C11),"")</f>
      </c>
      <c r="D12" s="16">
        <f aca="true" t="shared" si="1" ref="D12:O12">IF(D10&gt;0,D10/D11,"")</f>
      </c>
      <c r="E12" s="16">
        <f t="shared" si="1"/>
      </c>
      <c r="F12" s="16">
        <f t="shared" si="1"/>
      </c>
      <c r="G12" s="16">
        <f t="shared" si="1"/>
      </c>
      <c r="H12" s="16">
        <f t="shared" si="1"/>
      </c>
      <c r="I12" s="16">
        <f t="shared" si="1"/>
      </c>
      <c r="J12" s="16">
        <f t="shared" si="1"/>
      </c>
      <c r="K12" s="16">
        <f t="shared" si="1"/>
      </c>
      <c r="L12" s="16">
        <f t="shared" si="1"/>
      </c>
      <c r="M12" s="16">
        <f t="shared" si="1"/>
      </c>
      <c r="N12" s="16">
        <f t="shared" si="1"/>
      </c>
      <c r="O12" s="16">
        <f t="shared" si="1"/>
      </c>
      <c r="P12" s="58" t="e">
        <f>AVERAGE(D12:O12)</f>
        <v>#DIV/0!</v>
      </c>
      <c r="Q12" s="86"/>
      <c r="R12" s="95"/>
      <c r="S12" s="105" t="s">
        <v>20</v>
      </c>
      <c r="T12" s="117"/>
    </row>
    <row r="13" spans="1:20" ht="12.75">
      <c r="A13" s="50"/>
      <c r="B13" s="47"/>
      <c r="C13" s="51"/>
      <c r="D13" s="51"/>
      <c r="E13" s="51"/>
      <c r="F13" s="51"/>
      <c r="G13" s="51"/>
      <c r="H13" s="51"/>
      <c r="I13" s="51"/>
      <c r="J13" s="51"/>
      <c r="K13" s="52"/>
      <c r="L13" s="51"/>
      <c r="M13" s="52"/>
      <c r="N13" s="52"/>
      <c r="O13" s="52"/>
      <c r="P13" s="59"/>
      <c r="Q13" s="87"/>
      <c r="R13" s="96"/>
      <c r="S13" s="109"/>
      <c r="T13" s="117"/>
    </row>
    <row r="14" spans="1:20" ht="12.75">
      <c r="A14" s="40" t="s">
        <v>23</v>
      </c>
      <c r="B14" s="39"/>
      <c r="C14" s="80"/>
      <c r="D14" s="15"/>
      <c r="E14" s="15"/>
      <c r="F14" s="15"/>
      <c r="G14" s="15"/>
      <c r="H14" s="15"/>
      <c r="I14" s="15"/>
      <c r="J14" s="15"/>
      <c r="K14" s="17"/>
      <c r="L14" s="15"/>
      <c r="M14" s="17"/>
      <c r="N14" s="17"/>
      <c r="O14" s="17"/>
      <c r="P14" s="56"/>
      <c r="Q14" s="88"/>
      <c r="R14" s="97"/>
      <c r="S14" s="107" t="s">
        <v>23</v>
      </c>
      <c r="T14" s="117"/>
    </row>
    <row r="15" spans="1:20" ht="13.5" thickBot="1">
      <c r="A15" s="38" t="s">
        <v>10</v>
      </c>
      <c r="B15" s="39"/>
      <c r="C15" s="63">
        <v>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56">
        <f>SUM(D15:O15)</f>
        <v>0</v>
      </c>
      <c r="Q15" s="85">
        <f>P15-C15</f>
        <v>0</v>
      </c>
      <c r="R15" s="94">
        <f>IF(O15&gt;0,(Q15/C15),"")</f>
      </c>
      <c r="S15" s="105" t="s">
        <v>10</v>
      </c>
      <c r="T15" s="117"/>
    </row>
    <row r="16" spans="1:20" ht="14.25" thickBot="1" thickTop="1">
      <c r="A16" s="41" t="s">
        <v>7</v>
      </c>
      <c r="B16" s="25" t="s">
        <v>9</v>
      </c>
      <c r="C16" s="122">
        <v>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57">
        <f>SUM(D16:O16)</f>
        <v>0</v>
      </c>
      <c r="Q16" s="85">
        <f>P16-C16</f>
        <v>0</v>
      </c>
      <c r="R16" s="94">
        <f>IF(O16&gt;0,(Q16/C16),"")</f>
      </c>
      <c r="S16" s="108" t="s">
        <v>7</v>
      </c>
      <c r="T16" s="117"/>
    </row>
    <row r="17" spans="1:20" ht="14.25" thickBot="1" thickTop="1">
      <c r="A17" s="38" t="s">
        <v>20</v>
      </c>
      <c r="B17" s="128" t="s">
        <v>9</v>
      </c>
      <c r="C17" s="123">
        <f>IF(C15&gt;0,(C15/C16),"")</f>
      </c>
      <c r="D17" s="26">
        <f aca="true" t="shared" si="2" ref="D17:O17">IF(D15&gt;0,D15/D16,"")</f>
      </c>
      <c r="E17" s="26">
        <f t="shared" si="2"/>
      </c>
      <c r="F17" s="26">
        <f t="shared" si="2"/>
      </c>
      <c r="G17" s="26">
        <f t="shared" si="2"/>
      </c>
      <c r="H17" s="26">
        <f t="shared" si="2"/>
      </c>
      <c r="I17" s="26">
        <f t="shared" si="2"/>
      </c>
      <c r="J17" s="26">
        <f t="shared" si="2"/>
      </c>
      <c r="K17" s="26">
        <f t="shared" si="2"/>
      </c>
      <c r="L17" s="26">
        <f t="shared" si="2"/>
      </c>
      <c r="M17" s="26">
        <f t="shared" si="2"/>
      </c>
      <c r="N17" s="26">
        <f t="shared" si="2"/>
      </c>
      <c r="O17" s="26">
        <f t="shared" si="2"/>
      </c>
      <c r="P17" s="58" t="e">
        <f>AVERAGE(D17:O17)</f>
        <v>#DIV/0!</v>
      </c>
      <c r="Q17" s="86"/>
      <c r="R17" s="98"/>
      <c r="S17" s="113" t="s">
        <v>20</v>
      </c>
      <c r="T17" s="117"/>
    </row>
    <row r="18" spans="1:20" ht="13.5" thickBot="1">
      <c r="A18" s="127"/>
      <c r="B18" s="125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9"/>
      <c r="Q18" s="87"/>
      <c r="R18" s="99"/>
      <c r="S18" s="112"/>
      <c r="T18" s="117"/>
    </row>
    <row r="19" spans="1:20" s="42" customFormat="1" ht="26.25" thickBot="1">
      <c r="A19" s="126" t="s">
        <v>24</v>
      </c>
      <c r="B19" s="124" t="s">
        <v>9</v>
      </c>
      <c r="C19" s="53">
        <f>C6+C11+C16</f>
        <v>0</v>
      </c>
      <c r="D19" s="54">
        <f aca="true" t="shared" si="3" ref="D19:O19">D6+D11+D16</f>
        <v>0</v>
      </c>
      <c r="E19" s="54">
        <f t="shared" si="3"/>
        <v>0</v>
      </c>
      <c r="F19" s="54">
        <f t="shared" si="3"/>
        <v>0</v>
      </c>
      <c r="G19" s="54">
        <f t="shared" si="3"/>
        <v>0</v>
      </c>
      <c r="H19" s="54">
        <f t="shared" si="3"/>
        <v>0</v>
      </c>
      <c r="I19" s="54">
        <f t="shared" si="3"/>
        <v>0</v>
      </c>
      <c r="J19" s="54">
        <f t="shared" si="3"/>
        <v>0</v>
      </c>
      <c r="K19" s="54">
        <f t="shared" si="3"/>
        <v>0</v>
      </c>
      <c r="L19" s="54">
        <f t="shared" si="3"/>
        <v>0</v>
      </c>
      <c r="M19" s="54">
        <f t="shared" si="3"/>
        <v>0</v>
      </c>
      <c r="N19" s="54">
        <f t="shared" si="3"/>
        <v>0</v>
      </c>
      <c r="O19" s="54">
        <f t="shared" si="3"/>
        <v>0</v>
      </c>
      <c r="P19" s="60">
        <f>SUM(D19:O19)</f>
        <v>0</v>
      </c>
      <c r="Q19" s="91"/>
      <c r="R19" s="100"/>
      <c r="S19" s="110" t="s">
        <v>24</v>
      </c>
      <c r="T19" s="118"/>
    </row>
    <row r="20" spans="1:19" s="45" customFormat="1" ht="12.75">
      <c r="A20" s="43"/>
      <c r="B20" s="44"/>
      <c r="Q20" s="89"/>
      <c r="R20" s="62"/>
      <c r="S20" s="43"/>
    </row>
    <row r="21" spans="5:16" ht="12.75"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2" ht="12.75">
      <c r="R22" s="79"/>
    </row>
  </sheetData>
  <sheetProtection sheet="1" objects="1" scenarios="1"/>
  <conditionalFormatting sqref="R18:R19">
    <cfRule type="cellIs" priority="1" dxfId="0" operator="lessThan" stopIfTrue="1">
      <formula>100</formula>
    </cfRule>
  </conditionalFormatting>
  <conditionalFormatting sqref="R17">
    <cfRule type="cellIs" priority="2" dxfId="0" operator="greaterThan" stopIfTrue="1">
      <formula>1</formula>
    </cfRule>
  </conditionalFormatting>
  <conditionalFormatting sqref="R7:R9 R12:R14">
    <cfRule type="cellIs" priority="3" dxfId="1" operator="greaterThanOrEqual" stopIfTrue="1">
      <formula>0</formula>
    </cfRule>
  </conditionalFormatting>
  <conditionalFormatting sqref="R5:R6 R10:R11 R15">
    <cfRule type="cellIs" priority="4" dxfId="0" operator="lessThan" stopIfTrue="1">
      <formula>0</formula>
    </cfRule>
  </conditionalFormatting>
  <conditionalFormatting sqref="R16">
    <cfRule type="cellIs" priority="5" dxfId="2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Service Center Region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W R Tucker</cp:lastModifiedBy>
  <cp:lastPrinted>2008-09-29T14:07:32Z</cp:lastPrinted>
  <dcterms:created xsi:type="dcterms:W3CDTF">2007-12-03T16:48:26Z</dcterms:created>
  <dcterms:modified xsi:type="dcterms:W3CDTF">2009-08-27T14:12:40Z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